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riflamecosmetics.sharepoint.com/teams/OriflameKazakhstan-SalesKazakhstan/Shared Documents/Sales Kazakhstan/2023/Квалификации на Конференции/Информация для сайта и КЦ/"/>
    </mc:Choice>
  </mc:AlternateContent>
  <xr:revisionPtr revIDLastSave="0" documentId="8_{E9723740-A3FB-4A39-9B58-34F04197214A}" xr6:coauthVersionLast="47" xr6:coauthVersionMax="47" xr10:uidLastSave="{00000000-0000-0000-0000-000000000000}"/>
  <bookViews>
    <workbookView xWindow="28680" yWindow="-120" windowWidth="29040" windowHeight="15840" xr2:uid="{0AA38248-BD32-45FD-AE25-C5F58FBDF31C}"/>
  </bookViews>
  <sheets>
    <sheet name="Калькулятор" sheetId="1" r:id="rId1"/>
    <sheet name="Условия квалификации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" i="1" l="1" a="1"/>
  <c r="P6" i="1" s="1"/>
  <c r="O6" i="1" a="1"/>
  <c r="O6" i="1" s="1"/>
  <c r="N6" i="1" a="1"/>
  <c r="N6" i="1" s="1"/>
  <c r="E1" i="1" a="1"/>
  <c r="E1" i="1" s="1"/>
  <c r="E3" i="1" a="1"/>
  <c r="E3" i="1" s="1"/>
  <c r="N8" i="1" a="1"/>
  <c r="N8" i="1" s="1"/>
  <c r="K8" i="1" s="1"/>
  <c r="N10" i="1" a="1"/>
  <c r="N10" i="1" s="1"/>
  <c r="K10" i="1" s="1"/>
  <c r="N9" i="1" a="1"/>
  <c r="N9" i="1" s="1"/>
  <c r="K9" i="1" s="1"/>
  <c r="K6" i="1" l="1"/>
  <c r="L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<sst xmlns="http://schemas.openxmlformats.org/spreadsheetml/2006/main" count="53" uniqueCount="40">
  <si>
    <t>Личные ББ</t>
  </si>
  <si>
    <t>К6 2023</t>
  </si>
  <si>
    <t>К7 2023</t>
  </si>
  <si>
    <t>К8 2023</t>
  </si>
  <si>
    <t>К9 2023</t>
  </si>
  <si>
    <t>К10 2023</t>
  </si>
  <si>
    <t>Партнер 0%-12%</t>
  </si>
  <si>
    <t>К11 2023</t>
  </si>
  <si>
    <t>К12 2023</t>
  </si>
  <si>
    <t>К14 2023</t>
  </si>
  <si>
    <t>Выполнен ПЛАН</t>
  </si>
  <si>
    <t>К13 2023</t>
  </si>
  <si>
    <t>SM</t>
  </si>
  <si>
    <t>D</t>
  </si>
  <si>
    <t>Квалификация на поездку</t>
  </si>
  <si>
    <t>Личных рекрутов</t>
  </si>
  <si>
    <t>Рекрутов 50+ББ в ПГ</t>
  </si>
  <si>
    <r>
      <rPr>
        <b/>
        <sz val="10"/>
        <color rgb="FF0000FF"/>
        <rFont val="Arial"/>
        <family val="2"/>
        <charset val="204"/>
      </rPr>
      <t>В каждом каталоге:</t>
    </r>
    <r>
      <rPr>
        <sz val="10"/>
        <color rgb="FF0000FF"/>
        <rFont val="Arial"/>
        <family val="2"/>
        <charset val="204"/>
      </rPr>
      <t xml:space="preserve">
- размещай заказ на 150 ББ
- лично приглашай минимум 3 рекрута с 50ББ</t>
    </r>
  </si>
  <si>
    <r>
      <rPr>
        <b/>
        <sz val="10"/>
        <color rgb="FFFF0000"/>
        <rFont val="Arial"/>
        <family val="2"/>
        <charset val="204"/>
      </rPr>
      <t>ШАГ1:</t>
    </r>
    <r>
      <rPr>
        <sz val="10"/>
        <color rgb="FFFF0000"/>
        <rFont val="Arial"/>
        <family val="2"/>
        <charset val="204"/>
      </rPr>
      <t xml:space="preserve"> </t>
    </r>
    <r>
      <rPr>
        <sz val="10"/>
        <rFont val="Arial"/>
        <family val="2"/>
        <charset val="204"/>
      </rPr>
      <t xml:space="preserve">Выбери в ячейке - Период регистрации
</t>
    </r>
  </si>
  <si>
    <r>
      <rPr>
        <b/>
        <sz val="10"/>
        <color rgb="FFFF0000"/>
        <rFont val="Arial"/>
        <family val="2"/>
        <charset val="204"/>
      </rPr>
      <t>ШАГ2:</t>
    </r>
    <r>
      <rPr>
        <sz val="10"/>
        <color rgb="FFFF0000"/>
        <rFont val="Arial"/>
        <family val="2"/>
        <charset val="204"/>
      </rPr>
      <t xml:space="preserve"> </t>
    </r>
    <r>
      <rPr>
        <sz val="10"/>
        <rFont val="Arial"/>
        <family val="2"/>
        <charset val="204"/>
      </rPr>
      <t xml:space="preserve">Выбери в ячейке максимальный % уровень в своей истории.
</t>
    </r>
    <r>
      <rPr>
        <sz val="8"/>
        <rFont val="Arial"/>
        <family val="2"/>
        <charset val="204"/>
      </rPr>
      <t>Смотри в персональном инф. листке.
Если ты новичок каталогов №7-10 2023 - выбирай Партнер 0%-12%</t>
    </r>
  </si>
  <si>
    <r>
      <rPr>
        <b/>
        <sz val="9"/>
        <color rgb="FFFF0000"/>
        <rFont val="Arial"/>
        <family val="2"/>
        <charset val="204"/>
      </rPr>
      <t>ШАГ3:</t>
    </r>
    <r>
      <rPr>
        <sz val="9"/>
        <color rgb="FFFF0000"/>
        <rFont val="Arial"/>
        <family val="2"/>
        <charset val="204"/>
      </rPr>
      <t xml:space="preserve"> </t>
    </r>
    <r>
      <rPr>
        <sz val="9"/>
        <rFont val="Arial"/>
        <family val="2"/>
        <charset val="204"/>
      </rPr>
      <t>Заполни свои планы/факты</t>
    </r>
    <r>
      <rPr>
        <b/>
        <sz val="9"/>
        <rFont val="Arial"/>
        <family val="2"/>
        <charset val="204"/>
      </rPr>
      <t>, выбрав нужные значения в ячейках</t>
    </r>
  </si>
  <si>
    <t>% уровень</t>
  </si>
  <si>
    <t>Старший Менеджер</t>
  </si>
  <si>
    <t>да</t>
  </si>
  <si>
    <t>Отрыв (да/нет)</t>
  </si>
  <si>
    <t>%OC максималь-ный в истории (по итогам К05 2023)</t>
  </si>
  <si>
    <t>Звание максимальное в истории (по итогам К05 2023)</t>
  </si>
  <si>
    <t>План по достижению нового % уровня с отрывом от нижестоящего Партнера</t>
  </si>
  <si>
    <t>Количество каталогов, в которых необходимо повторить новый % уровень с отрывом (вкл К12 2023)</t>
  </si>
  <si>
    <t>План по лично приглашенным рекрутам в каждом каталоге квал.периода    К6-К12 2023</t>
  </si>
  <si>
    <t>План по личному объему продаж в каждом каталоге квалификационного периода                 К6-К12 2023</t>
  </si>
  <si>
    <t>Мин. план по подтверждению % уровня в каталоге №14 2023</t>
  </si>
  <si>
    <t>0-12%</t>
  </si>
  <si>
    <t>Партнер бренда</t>
  </si>
  <si>
    <t>18% с отрывом</t>
  </si>
  <si>
    <t>18%-22%</t>
  </si>
  <si>
    <t>Директор</t>
  </si>
  <si>
    <t>с критериями Старший Менеджер в К12 2023</t>
  </si>
  <si>
    <t>План по суммарному количеству рекрутов, приглашенных в ПГ за квал. период           К6-К12 2023</t>
  </si>
  <si>
    <t>УСЛОВИЯ ДЛЯ МЕНЕДЖЕРОВ с максимальным уровнем в истории 0%-22% и званием не выше Старшего Менеджера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</si>
</sst>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rgb="FF0000FF"/>
      <name val="Calibri"/>
      <family val="2"/>
      <charset val="204"/>
      <scheme val="minor"/>
    </font>
    <font>
      <sz val="11"/>
      <color rgb="FF0000FF"/>
      <name val="Arial"/>
      <family val="2"/>
      <charset val="204"/>
    </font>
    <font>
      <sz val="8"/>
      <name val="Calibri"/>
      <family val="2"/>
      <charset val="204"/>
      <scheme val="minor"/>
    </font>
    <font>
      <b/>
      <sz val="10"/>
      <color rgb="FFFF0000"/>
      <name val="Arial"/>
      <family val="2"/>
      <charset val="204"/>
    </font>
    <font>
      <b/>
      <sz val="9"/>
      <color rgb="FFFF0000"/>
      <name val="Arial"/>
      <family val="2"/>
      <charset val="204"/>
    </font>
    <font>
      <sz val="9"/>
      <color theme="1"/>
      <name val="Arial"/>
      <family val="2"/>
      <charset val="204"/>
    </font>
    <font>
      <b/>
      <sz val="9"/>
      <color theme="1"/>
      <name val="Arial"/>
      <family val="2"/>
      <charset val="204"/>
    </font>
    <font>
      <sz val="9"/>
      <color rgb="FFFF0000"/>
      <name val="Arial"/>
      <family val="2"/>
      <charset val="204"/>
    </font>
    <font>
      <b/>
      <sz val="9"/>
      <color theme="0"/>
      <name val="Arial"/>
      <family val="2"/>
      <charset val="204"/>
    </font>
    <font>
      <sz val="10"/>
      <color rgb="FF0000FF"/>
      <name val="Arial"/>
      <family val="2"/>
      <charset val="204"/>
    </font>
    <font>
      <sz val="10"/>
      <color rgb="FFFF0000"/>
      <name val="Arial"/>
      <family val="2"/>
      <charset val="204"/>
    </font>
    <font>
      <b/>
      <sz val="10"/>
      <color rgb="FF0000FF"/>
      <name val="Arial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9"/>
      <name val="Arial"/>
      <family val="2"/>
      <charset val="204"/>
    </font>
    <font>
      <sz val="9"/>
      <name val="Arial"/>
      <family val="2"/>
      <charset val="204"/>
    </font>
    <font>
      <sz val="10"/>
      <color rgb="FF640223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EC1DA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7">
    <xf numFmtId="0" fontId="0" fillId="0" borderId="0" xfId="0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2" borderId="1" xfId="0" applyFill="1" applyBorder="1" applyProtection="1">
      <protection hidden="1"/>
    </xf>
    <xf numFmtId="9" fontId="2" fillId="0" borderId="0" xfId="0" applyNumberFormat="1" applyFont="1" applyProtection="1">
      <protection hidden="1"/>
    </xf>
    <xf numFmtId="0" fontId="2" fillId="0" borderId="0" xfId="0" applyFont="1" applyAlignment="1" applyProtection="1">
      <alignment horizontal="right"/>
      <protection hidden="1"/>
    </xf>
    <xf numFmtId="0" fontId="2" fillId="0" borderId="0" xfId="0" applyFont="1" applyProtection="1">
      <protection hidden="1"/>
    </xf>
    <xf numFmtId="1" fontId="2" fillId="0" borderId="0" xfId="0" applyNumberFormat="1" applyFont="1" applyProtection="1">
      <protection hidden="1"/>
    </xf>
    <xf numFmtId="9" fontId="12" fillId="3" borderId="1" xfId="1" applyFont="1" applyFill="1" applyBorder="1" applyAlignment="1" applyProtection="1">
      <alignment horizontal="center" vertical="center" wrapText="1"/>
      <protection locked="0"/>
    </xf>
    <xf numFmtId="1" fontId="12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9" fillId="0" borderId="2" xfId="0" applyFont="1" applyBorder="1" applyAlignment="1" applyProtection="1">
      <alignment vertical="top" wrapText="1"/>
      <protection hidden="1"/>
    </xf>
    <xf numFmtId="0" fontId="17" fillId="0" borderId="3" xfId="0" applyFont="1" applyBorder="1" applyAlignment="1" applyProtection="1">
      <alignment vertical="top" wrapText="1"/>
      <protection hidden="1"/>
    </xf>
    <xf numFmtId="0" fontId="9" fillId="0" borderId="4" xfId="0" applyFont="1" applyBorder="1" applyAlignment="1" applyProtection="1">
      <alignment vertical="top"/>
      <protection hidden="1"/>
    </xf>
    <xf numFmtId="0" fontId="9" fillId="0" borderId="5" xfId="0" applyFont="1" applyBorder="1" applyAlignment="1" applyProtection="1">
      <alignment vertical="top"/>
      <protection hidden="1"/>
    </xf>
    <xf numFmtId="0" fontId="8" fillId="0" borderId="6" xfId="0" applyFont="1" applyBorder="1" applyAlignment="1" applyProtection="1">
      <alignment vertical="top" wrapText="1"/>
      <protection hidden="1"/>
    </xf>
    <xf numFmtId="9" fontId="12" fillId="3" borderId="7" xfId="1" applyFont="1" applyFill="1" applyBorder="1" applyAlignment="1" applyProtection="1">
      <alignment horizontal="center" vertical="center" wrapText="1"/>
      <protection locked="0"/>
    </xf>
    <xf numFmtId="0" fontId="0" fillId="2" borderId="7" xfId="0" applyFill="1" applyBorder="1" applyProtection="1">
      <protection hidden="1"/>
    </xf>
    <xf numFmtId="0" fontId="8" fillId="0" borderId="8" xfId="0" applyFont="1" applyBorder="1" applyAlignment="1" applyProtection="1">
      <alignment vertical="top" wrapText="1"/>
      <protection hidden="1"/>
    </xf>
    <xf numFmtId="1" fontId="12" fillId="3" borderId="9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9" xfId="0" applyFill="1" applyBorder="1" applyProtection="1">
      <protection hidden="1"/>
    </xf>
    <xf numFmtId="0" fontId="0" fillId="2" borderId="10" xfId="0" applyFill="1" applyBorder="1" applyProtection="1">
      <protection hidden="1"/>
    </xf>
    <xf numFmtId="0" fontId="4" fillId="3" borderId="14" xfId="0" applyFont="1" applyFill="1" applyBorder="1" applyAlignment="1" applyProtection="1">
      <alignment horizontal="center" vertical="center" wrapText="1"/>
      <protection locked="0"/>
    </xf>
    <xf numFmtId="0" fontId="4" fillId="3" borderId="18" xfId="0" applyFont="1" applyFill="1" applyBorder="1" applyAlignment="1" applyProtection="1">
      <alignment vertical="center" wrapText="1"/>
      <protection locked="0"/>
    </xf>
    <xf numFmtId="9" fontId="4" fillId="3" borderId="23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27" xfId="0" applyFont="1" applyBorder="1" applyAlignment="1" applyProtection="1">
      <alignment vertical="top" wrapText="1"/>
      <protection hidden="1"/>
    </xf>
    <xf numFmtId="0" fontId="7" fillId="0" borderId="28" xfId="0" applyFont="1" applyBorder="1" applyAlignment="1" applyProtection="1">
      <alignment horizontal="center" vertical="center"/>
      <protection hidden="1"/>
    </xf>
    <xf numFmtId="0" fontId="7" fillId="0" borderId="29" xfId="0" applyFont="1" applyBorder="1" applyAlignment="1" applyProtection="1">
      <alignment horizontal="center" vertical="center"/>
      <protection hidden="1"/>
    </xf>
    <xf numFmtId="0" fontId="19" fillId="5" borderId="30" xfId="0" applyFont="1" applyFill="1" applyBorder="1" applyAlignment="1" applyProtection="1">
      <alignment horizontal="left" vertical="top" wrapText="1" readingOrder="1"/>
      <protection hidden="1"/>
    </xf>
    <xf numFmtId="0" fontId="19" fillId="5" borderId="31" xfId="0" applyFont="1" applyFill="1" applyBorder="1" applyAlignment="1" applyProtection="1">
      <alignment horizontal="center" vertical="top" wrapText="1" readingOrder="1"/>
      <protection hidden="1"/>
    </xf>
    <xf numFmtId="9" fontId="19" fillId="5" borderId="31" xfId="0" applyNumberFormat="1" applyFont="1" applyFill="1" applyBorder="1" applyAlignment="1" applyProtection="1">
      <alignment horizontal="center" vertical="top" wrapText="1" readingOrder="1"/>
      <protection hidden="1"/>
    </xf>
    <xf numFmtId="9" fontId="19" fillId="5" borderId="32" xfId="0" applyNumberFormat="1" applyFont="1" applyFill="1" applyBorder="1" applyAlignment="1" applyProtection="1">
      <alignment horizontal="center" vertical="top" wrapText="1" readingOrder="1"/>
      <protection hidden="1"/>
    </xf>
    <xf numFmtId="0" fontId="19" fillId="5" borderId="32" xfId="0" applyFont="1" applyFill="1" applyBorder="1" applyAlignment="1" applyProtection="1">
      <alignment horizontal="center" vertical="top" wrapText="1" readingOrder="1"/>
      <protection hidden="1"/>
    </xf>
    <xf numFmtId="0" fontId="19" fillId="5" borderId="33" xfId="0" applyFont="1" applyFill="1" applyBorder="1" applyAlignment="1" applyProtection="1">
      <alignment horizontal="center" vertical="top" wrapText="1" readingOrder="1"/>
      <protection hidden="1"/>
    </xf>
    <xf numFmtId="0" fontId="19" fillId="5" borderId="34" xfId="0" applyFont="1" applyFill="1" applyBorder="1" applyAlignment="1" applyProtection="1">
      <alignment horizontal="center" vertical="top" wrapText="1" readingOrder="1"/>
      <protection hidden="1"/>
    </xf>
    <xf numFmtId="0" fontId="11" fillId="4" borderId="25" xfId="0" applyFont="1" applyFill="1" applyBorder="1" applyAlignment="1" applyProtection="1">
      <alignment horizontal="center" vertical="center"/>
      <protection hidden="1"/>
    </xf>
    <xf numFmtId="0" fontId="11" fillId="4" borderId="26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 wrapText="1"/>
      <protection hidden="1"/>
    </xf>
    <xf numFmtId="0" fontId="15" fillId="0" borderId="22" xfId="0" applyFont="1" applyBorder="1" applyAlignment="1" applyProtection="1">
      <alignment horizontal="left" vertical="center" wrapText="1"/>
      <protection hidden="1"/>
    </xf>
    <xf numFmtId="0" fontId="15" fillId="0" borderId="23" xfId="0" applyFont="1" applyBorder="1" applyAlignment="1" applyProtection="1">
      <alignment horizontal="left" vertical="center" wrapText="1"/>
      <protection hidden="1"/>
    </xf>
    <xf numFmtId="0" fontId="12" fillId="0" borderId="23" xfId="0" applyFont="1" applyBorder="1" applyAlignment="1" applyProtection="1">
      <alignment horizontal="left" vertical="center" wrapText="1"/>
      <protection hidden="1"/>
    </xf>
    <xf numFmtId="0" fontId="12" fillId="0" borderId="24" xfId="0" applyFont="1" applyBorder="1" applyAlignment="1" applyProtection="1">
      <alignment horizontal="left" vertical="center" wrapText="1"/>
      <protection hidden="1"/>
    </xf>
    <xf numFmtId="0" fontId="14" fillId="0" borderId="4" xfId="0" applyFont="1" applyBorder="1" applyAlignment="1" applyProtection="1">
      <alignment horizontal="left" vertical="center" wrapText="1"/>
      <protection hidden="1"/>
    </xf>
    <xf numFmtId="0" fontId="14" fillId="0" borderId="5" xfId="0" applyFont="1" applyBorder="1" applyAlignment="1" applyProtection="1">
      <alignment horizontal="left" vertical="center" wrapText="1"/>
      <protection hidden="1"/>
    </xf>
    <xf numFmtId="0" fontId="15" fillId="0" borderId="11" xfId="0" applyFont="1" applyBorder="1" applyAlignment="1" applyProtection="1">
      <alignment horizontal="left" vertical="top" wrapText="1"/>
      <protection hidden="1"/>
    </xf>
    <xf numFmtId="0" fontId="15" fillId="0" borderId="12" xfId="0" applyFont="1" applyBorder="1" applyAlignment="1" applyProtection="1">
      <alignment horizontal="left" vertical="top" wrapText="1"/>
      <protection hidden="1"/>
    </xf>
    <xf numFmtId="0" fontId="15" fillId="0" borderId="13" xfId="0" applyFont="1" applyBorder="1" applyAlignment="1" applyProtection="1">
      <alignment horizontal="left" vertical="top" wrapText="1"/>
      <protection hidden="1"/>
    </xf>
    <xf numFmtId="0" fontId="15" fillId="0" borderId="15" xfId="0" applyFont="1" applyBorder="1" applyAlignment="1" applyProtection="1">
      <alignment horizontal="left" vertical="top" wrapText="1"/>
      <protection hidden="1"/>
    </xf>
    <xf numFmtId="0" fontId="15" fillId="0" borderId="16" xfId="0" applyFont="1" applyBorder="1" applyAlignment="1" applyProtection="1">
      <alignment horizontal="left" vertical="top" wrapText="1"/>
      <protection hidden="1"/>
    </xf>
    <xf numFmtId="0" fontId="15" fillId="0" borderId="17" xfId="0" applyFont="1" applyBorder="1" applyAlignment="1" applyProtection="1">
      <alignment horizontal="left" vertical="top" wrapText="1"/>
      <protection hidden="1"/>
    </xf>
    <xf numFmtId="0" fontId="12" fillId="0" borderId="19" xfId="0" applyFont="1" applyBorder="1" applyAlignment="1" applyProtection="1">
      <alignment horizontal="left" vertical="top" wrapText="1"/>
      <protection hidden="1"/>
    </xf>
    <xf numFmtId="0" fontId="12" fillId="0" borderId="20" xfId="0" applyFont="1" applyBorder="1" applyAlignment="1" applyProtection="1">
      <alignment horizontal="left" vertical="top" wrapText="1"/>
      <protection hidden="1"/>
    </xf>
    <xf numFmtId="0" fontId="12" fillId="0" borderId="21" xfId="0" applyFont="1" applyBorder="1" applyAlignment="1" applyProtection="1">
      <alignment horizontal="left" vertical="top" wrapText="1"/>
      <protection hidden="1"/>
    </xf>
    <xf numFmtId="0" fontId="19" fillId="5" borderId="33" xfId="0" applyFont="1" applyFill="1" applyBorder="1" applyAlignment="1" applyProtection="1">
      <alignment horizontal="center" vertical="top" wrapText="1" readingOrder="1"/>
      <protection hidden="1"/>
    </xf>
    <xf numFmtId="0" fontId="19" fillId="5" borderId="34" xfId="0" applyFont="1" applyFill="1" applyBorder="1" applyAlignment="1" applyProtection="1">
      <alignment horizontal="center" vertical="top" wrapText="1" readingOrder="1"/>
      <protection hidden="1"/>
    </xf>
    <xf numFmtId="9" fontId="19" fillId="5" borderId="33" xfId="0" applyNumberFormat="1" applyFont="1" applyFill="1" applyBorder="1" applyAlignment="1" applyProtection="1">
      <alignment horizontal="center" vertical="top" wrapText="1" readingOrder="1"/>
      <protection hidden="1"/>
    </xf>
    <xf numFmtId="9" fontId="19" fillId="5" borderId="34" xfId="0" applyNumberFormat="1" applyFont="1" applyFill="1" applyBorder="1" applyAlignment="1" applyProtection="1">
      <alignment horizontal="center" vertical="top" wrapText="1" readingOrder="1"/>
      <protection hidden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32638</xdr:colOff>
      <xdr:row>0</xdr:row>
      <xdr:rowOff>1</xdr:rowOff>
    </xdr:from>
    <xdr:to>
      <xdr:col>11</xdr:col>
      <xdr:colOff>835260</xdr:colOff>
      <xdr:row>2</xdr:row>
      <xdr:rowOff>821268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288431C4-655C-770E-D11D-61FBED0AD0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70038" y="1"/>
          <a:ext cx="2309689" cy="1905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9B960-63DC-440C-BE3E-05679C8E9D0F}">
  <dimension ref="A1:X22"/>
  <sheetViews>
    <sheetView tabSelected="1" zoomScale="90" zoomScaleNormal="90" workbookViewId="0">
      <selection activeCell="F16" sqref="F16"/>
    </sheetView>
  </sheetViews>
  <sheetFormatPr defaultRowHeight="14.4" x14ac:dyDescent="0.3"/>
  <cols>
    <col min="1" max="1" width="18.109375" customWidth="1"/>
    <col min="2" max="10" width="10.77734375" customWidth="1"/>
    <col min="11" max="11" width="11.21875" customWidth="1"/>
    <col min="12" max="12" width="14.5546875" customWidth="1"/>
    <col min="13" max="13" width="8.21875" style="1" customWidth="1"/>
    <col min="14" max="14" width="5.44140625" style="1" hidden="1" customWidth="1"/>
    <col min="15" max="15" width="5.21875" style="1" hidden="1" customWidth="1"/>
    <col min="16" max="16" width="5.109375" style="1" hidden="1" customWidth="1"/>
    <col min="17" max="17" width="8.88671875" style="1"/>
  </cols>
  <sheetData>
    <row r="1" spans="1:24" ht="43.2" customHeight="1" x14ac:dyDescent="0.3">
      <c r="A1" s="44" t="s">
        <v>18</v>
      </c>
      <c r="B1" s="45"/>
      <c r="C1" s="46"/>
      <c r="D1" s="22" t="s">
        <v>5</v>
      </c>
      <c r="E1" s="42" t="str" cm="1">
        <f t="array" ref="E1">IFERROR(_xlfn.IFS(D1="до К5 2023 (вкл)","Квалификационный период №6 -№12 2023.                Результат каталога №14 2023 - подтверждает твою поездку",D1="К6 2023","Квалификационный период №7 - №12 2023.                  Результат каталога №14 2023 - подтверждает твою поездку",D1="К7 2023","Квалификационный период №8 - №12 2023.                 Результат каталога №14 2023 - подтверждает твою поездку",D1="К8 2023","Квалификационный период №9 - №12 2023.                 Результат каталога №14 2023 - подтверждает твою поездку",D1="К9 2023","Квалификационный период №10 - №12 2023.                Результат каталога №14 2023 - подтверждает твою поездку",D1="К10 2023","Квалификационный период №11 - №12 2023.                 Результат каталога №14 2023 - подтверждает твою поездку"),"Выбери в ячейке номер каталога регистрации")</f>
        <v>Квалификационный период №11 - №12 2023.                 Результат каталога №14 2023 - подтверждает твою поездку</v>
      </c>
      <c r="F1" s="42"/>
      <c r="G1" s="42"/>
      <c r="H1" s="42"/>
      <c r="I1" s="43"/>
      <c r="J1" s="37"/>
      <c r="K1" s="37"/>
      <c r="L1" s="37"/>
      <c r="Q1" s="10"/>
      <c r="R1" s="10"/>
      <c r="S1" s="10"/>
      <c r="T1" s="10"/>
      <c r="U1" s="10"/>
      <c r="V1" s="10"/>
      <c r="W1" s="10"/>
      <c r="X1" s="10"/>
    </row>
    <row r="2" spans="1:24" ht="42" customHeight="1" thickBot="1" x14ac:dyDescent="0.35">
      <c r="A2" s="47"/>
      <c r="B2" s="48"/>
      <c r="C2" s="49"/>
      <c r="D2" s="23"/>
      <c r="E2" s="50" t="s">
        <v>17</v>
      </c>
      <c r="F2" s="51"/>
      <c r="G2" s="51"/>
      <c r="H2" s="51"/>
      <c r="I2" s="52"/>
      <c r="J2" s="37"/>
      <c r="K2" s="37"/>
      <c r="L2" s="37"/>
      <c r="Q2" s="10"/>
      <c r="R2" s="10"/>
      <c r="S2" s="10"/>
      <c r="T2" s="10"/>
      <c r="U2" s="10"/>
      <c r="V2" s="10"/>
      <c r="W2" s="10"/>
      <c r="X2" s="10"/>
    </row>
    <row r="3" spans="1:24" ht="65.400000000000006" customHeight="1" thickBot="1" x14ac:dyDescent="0.35">
      <c r="A3" s="38" t="s">
        <v>19</v>
      </c>
      <c r="B3" s="39"/>
      <c r="C3" s="39"/>
      <c r="D3" s="24" t="s">
        <v>6</v>
      </c>
      <c r="E3" s="40" t="str" cm="1">
        <f t="array" ref="E3">IFERROR(_xlfn.IFS(D3="Партнер 0%-12%","Достигни уровня 18% с отрывом от нижестоящего Партнера, повтори этот результат в 2-х каталогах, включая К12 2023, суммарно собери 30 рекрутов с 50ББ в своей Персональной группе",D3="Партнер 15%","Достигни уровня Старшего Менеджера, повтори этот результат в 2-х каталогах, включая К12 2023, суммарно собери 45 рекрутов с 50ББ в своей Персональной группе",D3="Партнер 18%-22%","Достигни уровня Старшего Менеджера, повтори этот результат в 3-х каталогах, включая К12 2023, суммарно собери 60 рекрутов с 50ББ в своей Персональной группе",D3="Старший Менеджер","Повтори уровень Старшего Менеджера в 4-х каталогах, включая К12 2023, ИЛИ Достигни звания Директор, подтверди критерии Старшего Менеджера в К12 2023, И суммарно собери 45 рекрутов с 50ББ в своей Персональной группе"),"Выбери в ячейке МАКС. уровень в истории")</f>
        <v>Достигни уровня 18% с отрывом от нижестоящего Партнера, повтори этот результат в 2-х каталогах, включая К12 2023, суммарно собери 30 рекрутов с 50ББ в своей Персональной группе</v>
      </c>
      <c r="F3" s="40"/>
      <c r="G3" s="40"/>
      <c r="H3" s="40"/>
      <c r="I3" s="41"/>
      <c r="J3" s="37"/>
      <c r="K3" s="37"/>
      <c r="L3" s="37"/>
      <c r="Q3" s="10"/>
      <c r="R3" s="10"/>
      <c r="S3" s="10"/>
      <c r="T3" s="10"/>
      <c r="U3" s="10"/>
      <c r="V3" s="10"/>
      <c r="W3" s="10"/>
      <c r="X3" s="10"/>
    </row>
    <row r="4" spans="1:24" ht="4.8" customHeight="1" thickBot="1" x14ac:dyDescent="0.35">
      <c r="A4" s="1"/>
      <c r="B4" s="1"/>
      <c r="C4" s="1"/>
      <c r="D4" s="2"/>
      <c r="E4" s="1"/>
      <c r="F4" s="1"/>
      <c r="G4" s="1"/>
      <c r="H4" s="1"/>
      <c r="I4" s="1"/>
      <c r="J4" s="1"/>
      <c r="K4" s="1"/>
      <c r="L4" s="1"/>
      <c r="Q4" s="10"/>
      <c r="R4" s="10"/>
      <c r="S4" s="10"/>
      <c r="T4" s="10"/>
      <c r="U4" s="10"/>
      <c r="V4" s="10"/>
      <c r="W4" s="10"/>
      <c r="X4" s="10"/>
    </row>
    <row r="5" spans="1:24" ht="54" customHeight="1" x14ac:dyDescent="0.3">
      <c r="A5" s="12" t="s">
        <v>20</v>
      </c>
      <c r="B5" s="13" t="s">
        <v>1</v>
      </c>
      <c r="C5" s="13" t="s">
        <v>2</v>
      </c>
      <c r="D5" s="13" t="s">
        <v>3</v>
      </c>
      <c r="E5" s="13" t="s">
        <v>4</v>
      </c>
      <c r="F5" s="13" t="s">
        <v>5</v>
      </c>
      <c r="G5" s="13" t="s">
        <v>7</v>
      </c>
      <c r="H5" s="13" t="s">
        <v>8</v>
      </c>
      <c r="I5" s="13" t="s">
        <v>11</v>
      </c>
      <c r="J5" s="14" t="s">
        <v>9</v>
      </c>
      <c r="K5" s="25" t="s">
        <v>10</v>
      </c>
      <c r="L5" s="11" t="s">
        <v>14</v>
      </c>
      <c r="N5" s="4">
        <v>0.18</v>
      </c>
      <c r="O5" s="5" t="s">
        <v>12</v>
      </c>
      <c r="P5" s="5" t="s">
        <v>13</v>
      </c>
      <c r="Q5" s="10"/>
      <c r="R5" s="10"/>
      <c r="S5" s="10"/>
      <c r="T5" s="10"/>
      <c r="U5" s="10"/>
      <c r="V5" s="10"/>
      <c r="W5" s="10"/>
      <c r="X5" s="10"/>
    </row>
    <row r="6" spans="1:24" ht="28.2" customHeight="1" x14ac:dyDescent="0.3">
      <c r="A6" s="15" t="s">
        <v>21</v>
      </c>
      <c r="B6" s="8"/>
      <c r="C6" s="8"/>
      <c r="D6" s="8"/>
      <c r="E6" s="8"/>
      <c r="F6" s="8"/>
      <c r="G6" s="8">
        <v>0.18</v>
      </c>
      <c r="H6" s="8">
        <v>0.18</v>
      </c>
      <c r="I6" s="3"/>
      <c r="J6" s="16">
        <v>0.18</v>
      </c>
      <c r="K6" s="26" t="str">
        <f>IF(OR(AND(D3="Партнер 0%-12%",OR(AND(H6=18%,H7="да"),AND(H6="Старший Менеджер",H7="да"),AND(H6="Директор (22%)",H7="да")),(N6+O6+P6)&gt;=2),AND(D3="Партнер 15%",OR(AND(H6="Старший Менеджер",H7="да"),AND(H6="Директор (22%)",H7="да")),(O6+P6)&gt;=2),AND(D3="Партнер 18%-22%",OR(AND(H6="Старший Менеджер",H7="да"),AND(H6="Директор (22%)",H7="да")),(O6+P6)&gt;=3),AND(D3="Старший Менеджер",OR(AND(H6="Старший Менеджер",H7="да"),AND(H6="Директор (22%)",H7="да")),O6&gt;=4),AND(D3="Старший Менеджер",P6&gt;=1,OR(AND(H6="Старший Менеджер",H7="да"),AND(H6="Директор (22%)",H7="да")))),"ДА","НЕТ")</f>
        <v>ДА</v>
      </c>
      <c r="L6" s="35" t="str">
        <f>IF(OR(AND(D3="Партнер 0%-12%",K6="ДА",K8="ДА",K9="ДА",K10="ДА",OR(J6=18%,J6="Старший Менеджер"),J7="да"),AND(D3="Партнер 15%",K6="ДА",K8="ДА",K9="ДА",K10="ДА",J6="Старший Менеджер",J7="да"),AND(D3="Партнер 18%-22%",K6="ДА",K8="ДА",K9="ДА",K10="ДА",J6="Старший Менеджер",J7="да"),AND(D3="Старший Менеджер",K6="ДА",K8="ДА",K9="ДА",K10="ДА",J6="Старший Менеджер",J7="да")),"ДА","НЕТ")</f>
        <v>ДА</v>
      </c>
      <c r="N6" s="6" cm="1">
        <f t="array" ref="N6">_xlfn.IFS($D$1="до К5 2023 (вкл)",COUNTIFS($B$6:$H$6,"18%",$B$7:$H$7,"да"),$D$1="К6 2023",COUNTIFS($C$6:$H$6,"18%",$C$7:$H$7,"да"),$D$1="К7 2023",COUNTIFS($D$6:$H$6,"18%",$D$7:$H$7,"да"),$D$1="К8 2023",COUNTIFS($E$6:$H$6,"18%",$E$7:$H$7,"да"),$D$1="К9 2023",COUNTIFS($F$6:$H$6,"18%",$F$7:$H$7,"да"),$D$1="К10 2023",COUNTIFS($G$6:$H$6,"18%",$G$7:$H$7,"да"))</f>
        <v>2</v>
      </c>
      <c r="O6" s="6" cm="1">
        <f t="array" ref="O6">_xlfn.IFS($D$1="до К5 2023 (вкл)",COUNTIFS($B$6:$H$6,"Старший Менеджер",$B$7:$H$7,"да"),$D$1="К6 2023",COUNTIFS($C$6:$H$6,"Старший Менеджер",$C$7:$H$7,"да"),$D$1="К7 2023",COUNTIFS($D$6:$H$6,"Старший Менеджер",$D$7:$H$7,"да"),$D$1="К8 2023",COUNTIFS($E$6:$H$6,"Старший Менеджер",$E$7:$H$7,"да"),$D$1="К9 2023",COUNTIFS($F$6:$H$6,"Старший Менеджер",$F$7:$H$7,"да"),$D$1="К10 2023",COUNTIFS($G$6:$H$6,"Старший Менеджер",$G$7:$H$7,"да"))</f>
        <v>0</v>
      </c>
      <c r="P6" s="6" cm="1">
        <f t="array" ref="P6">_xlfn.IFS($D$1="до К5 2023 (вкл)",COUNTIFS($B$6:$H$6,"Директор (22%)",$B$7:$H$7,"да"),$D$1="К6 2023",COUNTIFS($C$6:$H$6,"Директор (22%)",$C$7:$H$7,"да"),$D$1="К7 2023",COUNTIFS($D$6:$H$6,"Директор (22%)",$D$7:$H$7,"да"),$D$1="К8 2023",COUNTIFS($E$6:$H$6,"Директор (22%)",$E$7:$H$7,"да"),$D$1="К9 2023",COUNTIFS($F$6:$H$6,"Директор (22%)",$F$7:$H$7,"да"),$D$1="К10 2023",COUNTIFS($G$6:$H$6,"Директор (22%)",$G$7:$H$7,"да"))</f>
        <v>0</v>
      </c>
      <c r="Q6" s="10"/>
      <c r="R6" s="10"/>
      <c r="S6" s="10"/>
      <c r="T6" s="10"/>
      <c r="U6" s="10"/>
      <c r="V6" s="10"/>
      <c r="W6" s="10"/>
      <c r="X6" s="10"/>
    </row>
    <row r="7" spans="1:24" ht="15.6" customHeight="1" x14ac:dyDescent="0.3">
      <c r="A7" s="15" t="s">
        <v>24</v>
      </c>
      <c r="B7" s="8"/>
      <c r="C7" s="8"/>
      <c r="D7" s="8"/>
      <c r="E7" s="8"/>
      <c r="F7" s="8"/>
      <c r="G7" s="8" t="s">
        <v>23</v>
      </c>
      <c r="H7" s="8" t="s">
        <v>23</v>
      </c>
      <c r="I7" s="3"/>
      <c r="J7" s="16" t="s">
        <v>23</v>
      </c>
      <c r="K7" s="26"/>
      <c r="L7" s="35"/>
      <c r="N7" s="6"/>
      <c r="O7" s="6"/>
      <c r="P7" s="6"/>
      <c r="Q7" s="10"/>
      <c r="R7" s="10"/>
      <c r="S7" s="10"/>
      <c r="T7" s="10"/>
      <c r="U7" s="10"/>
      <c r="V7" s="10"/>
      <c r="W7" s="10"/>
      <c r="X7" s="10"/>
    </row>
    <row r="8" spans="1:24" x14ac:dyDescent="0.3">
      <c r="A8" s="15" t="s">
        <v>0</v>
      </c>
      <c r="B8" s="9"/>
      <c r="C8" s="9"/>
      <c r="D8" s="9"/>
      <c r="E8" s="9"/>
      <c r="F8" s="9"/>
      <c r="G8" s="9">
        <v>150</v>
      </c>
      <c r="H8" s="9">
        <v>150</v>
      </c>
      <c r="I8" s="3"/>
      <c r="J8" s="17"/>
      <c r="K8" s="26" t="str">
        <f>IF(OR(AND(D1="до К5 2023 (вкл)",N8=7),AND(D1="К6 2023",N8=6),AND(D1="К7 2023",N8=5),AND(D1="К8 2023",N8=4),AND(D1="К9 2023",N8=3),AND(D1="К10 2023",N8=2)),"ДА","НЕТ")</f>
        <v>ДА</v>
      </c>
      <c r="L8" s="35"/>
      <c r="N8" s="6" cm="1">
        <f t="array" ref="N8">_xlfn.IFS(D1="до К5 2023 (вкл)",COUNTIF(B8:H8,"&gt;=150"),D1="К6 2023",COUNTIF(C8:H8,"&gt;=150"),D1="К7 2023",COUNTIF(D8:H8,"&gt;=150"),D1="К8 2023",COUNTIF(E8:H8,"&gt;=150"),D1="К9 2023",COUNTIF(F8:H8,"&gt;=150"),D1="К10 2023",COUNTIF(G8:H8,"&gt;=150"))</f>
        <v>2</v>
      </c>
      <c r="O8" s="6"/>
      <c r="Q8" s="10"/>
      <c r="R8" s="10"/>
      <c r="S8" s="10"/>
      <c r="T8" s="10"/>
      <c r="U8" s="10"/>
      <c r="V8" s="10"/>
      <c r="W8" s="10"/>
      <c r="X8" s="10"/>
    </row>
    <row r="9" spans="1:24" x14ac:dyDescent="0.3">
      <c r="A9" s="15" t="s">
        <v>15</v>
      </c>
      <c r="B9" s="9"/>
      <c r="C9" s="9"/>
      <c r="D9" s="9"/>
      <c r="E9" s="9"/>
      <c r="F9" s="9"/>
      <c r="G9" s="9">
        <v>3</v>
      </c>
      <c r="H9" s="9">
        <v>3</v>
      </c>
      <c r="I9" s="3"/>
      <c r="J9" s="17"/>
      <c r="K9" s="26" t="str">
        <f>IF(OR(AND(D1="до К5 2023 (вкл)",N9=7),AND(D1="К6 2023",N9=6),AND(D1="К7 2023",N9=5),AND(D1="К8 2023",N9=4),AND(D1="К9 2023",N9=3),AND(D1="К10 2023",N9=2)),"ДА","НЕТ")</f>
        <v>ДА</v>
      </c>
      <c r="L9" s="35"/>
      <c r="N9" s="6" cm="1">
        <f t="array" ref="N9">_xlfn.IFS(D1="до К5 2023 (вкл)",COUNTIF(B9:H9,"&gt;=3"),D1="К6 2023",COUNTIF(C9:H9,"&gt;=3"),D1="К7 2023",COUNTIF(D9:H9,"&gt;=3"),D1="К8 2023",COUNTIF(E9:H9,"&gt;=3"),D1="К9 2023",COUNTIF(F9:H9,"&gt;=3"),D1="К10 2023",COUNTIF(G9:H9,"&gt;=3"))</f>
        <v>2</v>
      </c>
      <c r="O9" s="6"/>
      <c r="Q9" s="10"/>
      <c r="R9" s="10"/>
      <c r="S9" s="10"/>
      <c r="T9" s="10"/>
      <c r="U9" s="10"/>
      <c r="V9" s="10"/>
      <c r="W9" s="10"/>
      <c r="X9" s="10"/>
    </row>
    <row r="10" spans="1:24" ht="15" customHeight="1" thickBot="1" x14ac:dyDescent="0.35">
      <c r="A10" s="18" t="s">
        <v>16</v>
      </c>
      <c r="B10" s="19"/>
      <c r="C10" s="19"/>
      <c r="D10" s="19"/>
      <c r="E10" s="19"/>
      <c r="F10" s="19"/>
      <c r="G10" s="19">
        <v>15</v>
      </c>
      <c r="H10" s="19">
        <v>15</v>
      </c>
      <c r="I10" s="20"/>
      <c r="J10" s="21"/>
      <c r="K10" s="27" t="str">
        <f>IF(OR(AND(D3="Партнер 0%-12%",N10&gt;=30),AND(D3="Партнер 15%",N10&gt;=45),AND(D3="Партнер 18%-22%",N10&gt;=60),AND(D3="Старший Менеджер",N10&gt;=45),AND(D3="Старший Менеджер",N10&gt;=45)),"ДА","НЕТ")</f>
        <v>ДА</v>
      </c>
      <c r="L10" s="36"/>
      <c r="N10" s="7" cm="1">
        <f t="array" ref="N10">_xlfn.IFS(D1="до К5 2023 (вкл)",SUM(B10:H10),D1="К6 2023",SUM(C10:H10),D1="К7 2023",SUM(D10:H10),D1="К8 2023",SUM(E10:H10),D1="К9 2023",SUM(F10:H10),D1="К10 2023",SUM(G10:H10))</f>
        <v>30</v>
      </c>
      <c r="O10" s="6"/>
      <c r="Q10" s="10"/>
      <c r="R10" s="10"/>
      <c r="S10" s="10"/>
      <c r="T10" s="10"/>
      <c r="U10" s="10"/>
      <c r="V10" s="10"/>
      <c r="W10" s="10"/>
      <c r="X10" s="10"/>
    </row>
    <row r="11" spans="1:24" x14ac:dyDescent="0.3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Q11" s="10"/>
      <c r="R11" s="10"/>
      <c r="S11" s="10"/>
      <c r="T11" s="10"/>
      <c r="U11" s="10"/>
      <c r="V11" s="10"/>
      <c r="W11" s="10"/>
      <c r="X11" s="10"/>
    </row>
    <row r="12" spans="1:24" x14ac:dyDescent="0.3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Q12" s="10"/>
      <c r="R12" s="10"/>
      <c r="S12" s="10"/>
      <c r="T12" s="10"/>
      <c r="U12" s="10"/>
      <c r="V12" s="10"/>
      <c r="W12" s="10"/>
      <c r="X12" s="10"/>
    </row>
    <row r="13" spans="1:24" x14ac:dyDescent="0.3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Q13" s="10"/>
      <c r="R13" s="10"/>
      <c r="S13" s="10"/>
      <c r="T13" s="10"/>
      <c r="U13" s="10"/>
      <c r="V13" s="10"/>
      <c r="W13" s="10"/>
      <c r="X13" s="10"/>
    </row>
    <row r="14" spans="1:24" x14ac:dyDescent="0.3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Q14" s="10"/>
      <c r="R14" s="10"/>
      <c r="S14" s="10"/>
      <c r="T14" s="10"/>
      <c r="U14" s="10"/>
      <c r="V14" s="10"/>
      <c r="W14" s="10"/>
      <c r="X14" s="10"/>
    </row>
    <row r="15" spans="1:24" x14ac:dyDescent="0.3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Q15" s="10"/>
      <c r="R15" s="10"/>
      <c r="S15" s="10"/>
      <c r="T15" s="10"/>
      <c r="U15" s="10"/>
      <c r="V15" s="10"/>
      <c r="W15" s="10"/>
      <c r="X15" s="10"/>
    </row>
    <row r="16" spans="1:24" x14ac:dyDescent="0.3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Q16" s="10"/>
      <c r="R16" s="10"/>
      <c r="S16" s="10"/>
      <c r="T16" s="10"/>
      <c r="U16" s="10"/>
      <c r="V16" s="10"/>
      <c r="W16" s="10"/>
      <c r="X16" s="10"/>
    </row>
    <row r="17" spans="1:12" x14ac:dyDescent="0.3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</row>
    <row r="18" spans="1:12" x14ac:dyDescent="0.3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</row>
    <row r="19" spans="1:12" x14ac:dyDescent="0.3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</row>
    <row r="20" spans="1:12" x14ac:dyDescent="0.3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</row>
    <row r="21" spans="1:12" x14ac:dyDescent="0.3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</row>
    <row r="22" spans="1:12" x14ac:dyDescent="0.3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</row>
  </sheetData>
  <sheetProtection algorithmName="SHA-512" hashValue="ZeqJDAnYOWxrlozKsLGwnEwsmY9S2TRj1IrQS9DA1YheTE/7hE53aA/sTe4I8qhiwSBttPSdQSch1+FUB1AdXg==" saltValue="NqEGkg+ub7P2ILsfRJALCQ==" spinCount="100000" sheet="1" objects="1" scenarios="1" formatCells="0"/>
  <mergeCells count="7">
    <mergeCell ref="L6:L10"/>
    <mergeCell ref="J1:L3"/>
    <mergeCell ref="A3:C3"/>
    <mergeCell ref="E3:I3"/>
    <mergeCell ref="E1:I1"/>
    <mergeCell ref="A1:C2"/>
    <mergeCell ref="E2:I2"/>
  </mergeCells>
  <phoneticPr fontId="5" type="noConversion"/>
  <dataValidations count="7">
    <dataValidation type="list" allowBlank="1" showInputMessage="1" showErrorMessage="1" sqref="D1" xr:uid="{7E8A03B9-5DCB-4E2C-A4D7-66DBE0866C8C}">
      <formula1>"до К5 2023 (вкл),К6 2023,К7 2023,К8 2023,К9 2023,К10 2023"</formula1>
    </dataValidation>
    <dataValidation type="list" allowBlank="1" showInputMessage="1" showErrorMessage="1" sqref="D3" xr:uid="{8E8EF396-C699-468D-B1BC-D4B25F74CA87}">
      <formula1>"Партнер 0%-12%,Партнер 15%,Партнер 18%-22%,Старший Менеджер"</formula1>
    </dataValidation>
    <dataValidation type="list" allowBlank="1" showInputMessage="1" showErrorMessage="1" sqref="J6" xr:uid="{11CFA376-8F1C-4F53-963C-0260FE52A2C6}">
      <formula1>"0%,3%,6%,9%,12%,15%,18%,22%,Старший Менеджер"</formula1>
    </dataValidation>
    <dataValidation type="whole" allowBlank="1" showInputMessage="1" showErrorMessage="1" sqref="B8:H8" xr:uid="{EA5DCA27-1D63-4653-84A8-BF3F02155C97}">
      <formula1>-5000</formula1>
      <formula2>7500</formula2>
    </dataValidation>
    <dataValidation type="whole" allowBlank="1" showInputMessage="1" showErrorMessage="1" sqref="B9:H10" xr:uid="{B7498223-BF5C-44A4-AC62-FFC48405158A}">
      <formula1>0</formula1>
      <formula2>100</formula2>
    </dataValidation>
    <dataValidation type="list" allowBlank="1" showInputMessage="1" showErrorMessage="1" sqref="J7 B7:H7" xr:uid="{671B3A5D-9806-4522-85BF-6BAC8833B2A1}">
      <formula1>"да,нет"</formula1>
    </dataValidation>
    <dataValidation type="list" allowBlank="1" showInputMessage="1" showErrorMessage="1" sqref="B6:H6" xr:uid="{C54A1095-A6E7-4C58-8854-1E344836F7C3}">
      <formula1>"0%,3%,6%,9%,12%,15%,18%,22%,Старший Менеджер,Директор (22%)"</formula1>
    </dataValidation>
  </dataValidations>
  <pageMargins left="0.7" right="0.7" top="0.75" bottom="0.75" header="0.3" footer="0.3"/>
  <pageSetup paperSize="9" orientation="portrait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0ECFD-44B3-467D-AF6C-F7332C3E66A3}">
  <dimension ref="B1:I10"/>
  <sheetViews>
    <sheetView workbookViewId="0">
      <selection activeCell="G15" sqref="G15"/>
    </sheetView>
  </sheetViews>
  <sheetFormatPr defaultRowHeight="14.4" x14ac:dyDescent="0.3"/>
  <cols>
    <col min="1" max="1" width="3" style="1" customWidth="1"/>
    <col min="2" max="5" width="20.77734375" style="1" customWidth="1"/>
    <col min="6" max="6" width="16.77734375" style="1" customWidth="1"/>
    <col min="7" max="7" width="20.6640625" style="1" customWidth="1"/>
    <col min="8" max="8" width="18.77734375" style="1" customWidth="1"/>
    <col min="9" max="9" width="20.77734375" style="1" customWidth="1"/>
    <col min="10" max="16384" width="8.88671875" style="1"/>
  </cols>
  <sheetData>
    <row r="1" spans="2:9" ht="6.6" customHeight="1" x14ac:dyDescent="0.3"/>
    <row r="2" spans="2:9" x14ac:dyDescent="0.3">
      <c r="B2" s="6" t="s">
        <v>39</v>
      </c>
    </row>
    <row r="3" spans="2:9" ht="4.8" customHeight="1" thickBot="1" x14ac:dyDescent="0.35"/>
    <row r="4" spans="2:9" ht="81" customHeight="1" thickBot="1" x14ac:dyDescent="0.35">
      <c r="B4" s="28" t="s">
        <v>25</v>
      </c>
      <c r="C4" s="28" t="s">
        <v>26</v>
      </c>
      <c r="D4" s="28" t="s">
        <v>27</v>
      </c>
      <c r="E4" s="28" t="s">
        <v>28</v>
      </c>
      <c r="F4" s="28" t="s">
        <v>29</v>
      </c>
      <c r="G4" s="28" t="s">
        <v>38</v>
      </c>
      <c r="H4" s="28" t="s">
        <v>30</v>
      </c>
      <c r="I4" s="28" t="s">
        <v>31</v>
      </c>
    </row>
    <row r="5" spans="2:9" ht="15" customHeight="1" thickTop="1" thickBot="1" x14ac:dyDescent="0.35">
      <c r="B5" s="29" t="s">
        <v>32</v>
      </c>
      <c r="C5" s="29" t="s">
        <v>33</v>
      </c>
      <c r="D5" s="30">
        <v>0.18</v>
      </c>
      <c r="E5" s="29">
        <v>2</v>
      </c>
      <c r="F5" s="29">
        <v>3</v>
      </c>
      <c r="G5" s="29">
        <v>30</v>
      </c>
      <c r="H5" s="29">
        <v>150</v>
      </c>
      <c r="I5" s="29" t="s">
        <v>34</v>
      </c>
    </row>
    <row r="6" spans="2:9" ht="15" customHeight="1" thickBot="1" x14ac:dyDescent="0.35">
      <c r="B6" s="31">
        <v>0.15</v>
      </c>
      <c r="C6" s="32" t="s">
        <v>33</v>
      </c>
      <c r="D6" s="32" t="s">
        <v>22</v>
      </c>
      <c r="E6" s="32">
        <v>2</v>
      </c>
      <c r="F6" s="32">
        <v>3</v>
      </c>
      <c r="G6" s="32">
        <v>45</v>
      </c>
      <c r="H6" s="32">
        <v>150</v>
      </c>
      <c r="I6" s="32" t="s">
        <v>22</v>
      </c>
    </row>
    <row r="7" spans="2:9" ht="15" customHeight="1" thickBot="1" x14ac:dyDescent="0.35">
      <c r="B7" s="32" t="s">
        <v>35</v>
      </c>
      <c r="C7" s="32" t="s">
        <v>33</v>
      </c>
      <c r="D7" s="32" t="s">
        <v>22</v>
      </c>
      <c r="E7" s="32">
        <v>3</v>
      </c>
      <c r="F7" s="32">
        <v>3</v>
      </c>
      <c r="G7" s="32">
        <v>60</v>
      </c>
      <c r="H7" s="32">
        <v>150</v>
      </c>
      <c r="I7" s="32" t="s">
        <v>22</v>
      </c>
    </row>
    <row r="8" spans="2:9" ht="15" customHeight="1" thickBot="1" x14ac:dyDescent="0.35">
      <c r="B8" s="31">
        <v>0.22</v>
      </c>
      <c r="C8" s="32" t="s">
        <v>22</v>
      </c>
      <c r="D8" s="32" t="s">
        <v>22</v>
      </c>
      <c r="E8" s="32">
        <v>4</v>
      </c>
      <c r="F8" s="32">
        <v>3</v>
      </c>
      <c r="G8" s="32">
        <v>45</v>
      </c>
      <c r="H8" s="32">
        <v>150</v>
      </c>
      <c r="I8" s="32" t="s">
        <v>22</v>
      </c>
    </row>
    <row r="9" spans="2:9" ht="15" customHeight="1" x14ac:dyDescent="0.3">
      <c r="B9" s="55">
        <v>0.22</v>
      </c>
      <c r="C9" s="53" t="s">
        <v>22</v>
      </c>
      <c r="D9" s="53" t="s">
        <v>36</v>
      </c>
      <c r="E9" s="33">
        <v>1</v>
      </c>
      <c r="F9" s="53">
        <v>3</v>
      </c>
      <c r="G9" s="53">
        <v>45</v>
      </c>
      <c r="H9" s="53">
        <v>150</v>
      </c>
      <c r="I9" s="53" t="s">
        <v>22</v>
      </c>
    </row>
    <row r="10" spans="2:9" ht="46.8" customHeight="1" thickBot="1" x14ac:dyDescent="0.35">
      <c r="B10" s="56"/>
      <c r="C10" s="54"/>
      <c r="D10" s="54"/>
      <c r="E10" s="34" t="s">
        <v>37</v>
      </c>
      <c r="F10" s="54"/>
      <c r="G10" s="54"/>
      <c r="H10" s="54"/>
      <c r="I10" s="54"/>
    </row>
  </sheetData>
  <sheetProtection algorithmName="SHA-512" hashValue="+5UFNPtUQoLNUmeOu2If1EfMk+4UUT9wu60Id8ClTo68Le9nVQSy3CPyTb7weAG+bAEv7Mw3Aa6ELOzdYa+ptA==" saltValue="ylto21Wph1d7QCBc0dyejA==" spinCount="100000" sheet="1" objects="1" scenarios="1"/>
  <mergeCells count="7">
    <mergeCell ref="I9:I10"/>
    <mergeCell ref="B9:B10"/>
    <mergeCell ref="C9:C10"/>
    <mergeCell ref="D9:D10"/>
    <mergeCell ref="F9:F10"/>
    <mergeCell ref="G9:G10"/>
    <mergeCell ref="H9:H10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1C7CB9D6DCEE844A24443019EBA6EB7" ma:contentTypeVersion="16" ma:contentTypeDescription="Create a new document." ma:contentTypeScope="" ma:versionID="794727ebbb7cf94b15c993f1a899d9bb">
  <xsd:schema xmlns:xsd="http://www.w3.org/2001/XMLSchema" xmlns:xs="http://www.w3.org/2001/XMLSchema" xmlns:p="http://schemas.microsoft.com/office/2006/metadata/properties" xmlns:ns2="ca12009d-8ae9-4304-8f20-7b41a83e244c" xmlns:ns3="3d995d93-c034-4afb-8527-3d5589cec832" targetNamespace="http://schemas.microsoft.com/office/2006/metadata/properties" ma:root="true" ma:fieldsID="77c7d22667a2f2f9765779c206269f63" ns2:_="" ns3:_="">
    <xsd:import namespace="ca12009d-8ae9-4304-8f20-7b41a83e244c"/>
    <xsd:import namespace="3d995d93-c034-4afb-8527-3d5589cec8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12009d-8ae9-4304-8f20-7b41a83e24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a3ea1d95-7e64-4d37-8b19-3260a0a34b7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995d93-c034-4afb-8527-3d5589cec832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f4118574-f21d-4852-af07-57f7690dcbd4}" ma:internalName="TaxCatchAll" ma:showField="CatchAllData" ma:web="3d995d93-c034-4afb-8527-3d5589cec8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a12009d-8ae9-4304-8f20-7b41a83e244c">
      <Terms xmlns="http://schemas.microsoft.com/office/infopath/2007/PartnerControls"/>
    </lcf76f155ced4ddcb4097134ff3c332f>
    <TaxCatchAll xmlns="3d995d93-c034-4afb-8527-3d5589cec832" xsi:nil="true"/>
  </documentManagement>
</p:properties>
</file>

<file path=customXml/itemProps1.xml><?xml version="1.0" encoding="utf-8"?>
<ds:datastoreItem xmlns:ds="http://schemas.openxmlformats.org/officeDocument/2006/customXml" ds:itemID="{30D422D2-F76E-4B46-98BA-1F556B172ED8}"/>
</file>

<file path=customXml/itemProps2.xml><?xml version="1.0" encoding="utf-8"?>
<ds:datastoreItem xmlns:ds="http://schemas.openxmlformats.org/officeDocument/2006/customXml" ds:itemID="{4B283B39-7672-4274-8AB5-0AEB8759BC24}"/>
</file>

<file path=customXml/itemProps3.xml><?xml version="1.0" encoding="utf-8"?>
<ds:datastoreItem xmlns:ds="http://schemas.openxmlformats.org/officeDocument/2006/customXml" ds:itemID="{D8F444F1-B106-4A8C-9297-114DE4AB52C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Калькулятор</vt:lpstr>
      <vt:lpstr>Условия квалификации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Kozenok, Galina</dc:creator>
  <cp:lastModifiedBy>Arystan, Ainamkoz</cp:lastModifiedBy>
  <dcterms:created xsi:type="dcterms:W3CDTF">2023-05-03T06:34:28Z</dcterms:created>
  <dcterms:modified xsi:type="dcterms:W3CDTF">2023-05-04T09:50:49Z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029aa55-c717-49c7-96ad-42e953bc7712_Enabled">
    <vt:lpwstr>true</vt:lpwstr>
  </property>
  <property fmtid="{D5CDD505-2E9C-101B-9397-08002B2CF9AE}" pid="3" name="MSIP_Label_b029aa55-c717-49c7-96ad-42e953bc7712_SetDate">
    <vt:lpwstr>2023-05-03T06:34:29Z</vt:lpwstr>
  </property>
  <property fmtid="{D5CDD505-2E9C-101B-9397-08002B2CF9AE}" pid="4" name="MSIP_Label_b029aa55-c717-49c7-96ad-42e953bc7712_Method">
    <vt:lpwstr>Standard</vt:lpwstr>
  </property>
  <property fmtid="{D5CDD505-2E9C-101B-9397-08002B2CF9AE}" pid="5" name="MSIP_Label_b029aa55-c717-49c7-96ad-42e953bc7712_Name">
    <vt:lpwstr>b029aa55-c717-49c7-96ad-42e953bc7712</vt:lpwstr>
  </property>
  <property fmtid="{D5CDD505-2E9C-101B-9397-08002B2CF9AE}" pid="6" name="MSIP_Label_b029aa55-c717-49c7-96ad-42e953bc7712_SiteId">
    <vt:lpwstr>e46bc88e-1a4b-44ff-a158-1b9f7eb4561e</vt:lpwstr>
  </property>
  <property fmtid="{D5CDD505-2E9C-101B-9397-08002B2CF9AE}" pid="7" name="MSIP_Label_b029aa55-c717-49c7-96ad-42e953bc7712_ActionId">
    <vt:lpwstr>c682907f-c0f9-48e5-b3c8-7e9fa940c485</vt:lpwstr>
  </property>
  <property fmtid="{D5CDD505-2E9C-101B-9397-08002B2CF9AE}" pid="8" name="MSIP_Label_b029aa55-c717-49c7-96ad-42e953bc7712_ContentBits">
    <vt:lpwstr>0</vt:lpwstr>
  </property>
  <property fmtid="{D5CDD505-2E9C-101B-9397-08002B2CF9AE}" pid="9" name="ContentTypeId">
    <vt:lpwstr>0x010100B1C7CB9D6DCEE844A24443019EBA6EB7</vt:lpwstr>
  </property>
</Properties>
</file>